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40" activeTab="0"/>
  </bookViews>
  <sheets>
    <sheet name="SUMMARY" sheetId="1" r:id="rId1"/>
  </sheets>
  <definedNames>
    <definedName name="_xlnm.Print_Area" localSheetId="0">'SUMMARY'!$A$1:$P$46</definedName>
  </definedNames>
  <calcPr fullCalcOnLoad="1"/>
</workbook>
</file>

<file path=xl/sharedStrings.xml><?xml version="1.0" encoding="utf-8"?>
<sst xmlns="http://schemas.openxmlformats.org/spreadsheetml/2006/main" count="66" uniqueCount="56">
  <si>
    <t>AID BY CATEGORY</t>
  </si>
  <si>
    <t>Actual</t>
  </si>
  <si>
    <t>EDUCATION</t>
  </si>
  <si>
    <t>Building Aid</t>
  </si>
  <si>
    <t>Kindergarten Aid</t>
  </si>
  <si>
    <t>Driver Education</t>
  </si>
  <si>
    <t xml:space="preserve">   Education Total</t>
  </si>
  <si>
    <t>ENVIRONMENTAL</t>
  </si>
  <si>
    <t>Flood Control</t>
  </si>
  <si>
    <t>Public Water System Grants</t>
  </si>
  <si>
    <t>Landfill Closure Grants</t>
  </si>
  <si>
    <t xml:space="preserve">   Environmental Total</t>
  </si>
  <si>
    <t>Meals &amp; Rooms Distribution</t>
  </si>
  <si>
    <t>State Revenue Sharing</t>
  </si>
  <si>
    <t xml:space="preserve">   Other General Funds Total</t>
  </si>
  <si>
    <t>HIGHWAY FUNDS</t>
  </si>
  <si>
    <t>GRAND TOTAL</t>
  </si>
  <si>
    <t xml:space="preserve">   less: Teacher Normal Contribution</t>
  </si>
  <si>
    <t>FY 2001</t>
  </si>
  <si>
    <t>OTHER GEN. FUNDS</t>
  </si>
  <si>
    <t>Water Supply Land Protection Grants</t>
  </si>
  <si>
    <t>FY 2002</t>
  </si>
  <si>
    <t>FY 2003</t>
  </si>
  <si>
    <t>Court Ordered Placements</t>
  </si>
  <si>
    <t>FY 2004</t>
  </si>
  <si>
    <t>FY 2005</t>
  </si>
  <si>
    <t>FY 2006</t>
  </si>
  <si>
    <t>FY 2007</t>
  </si>
  <si>
    <t>Tuition &amp; Transportation</t>
  </si>
  <si>
    <t>FY 2008</t>
  </si>
  <si>
    <t>State Aid Grants - Pollution Control</t>
  </si>
  <si>
    <t>NOTES:</t>
  </si>
  <si>
    <t>Dropout Prevention</t>
  </si>
  <si>
    <t>Local Education Improvement</t>
  </si>
  <si>
    <t>School Lunch</t>
  </si>
  <si>
    <t>FY 2009</t>
  </si>
  <si>
    <t>FY 2010</t>
  </si>
  <si>
    <t>FY 2011</t>
  </si>
  <si>
    <t>Adequate Education Aid</t>
  </si>
  <si>
    <t xml:space="preserve">    Net Police &amp; Fire Normal Contribution</t>
  </si>
  <si>
    <t>School Breakfast</t>
  </si>
  <si>
    <t>Catastrophic Aid (Special Education)</t>
  </si>
  <si>
    <t>FY 2012</t>
  </si>
  <si>
    <t>FY 2013</t>
  </si>
  <si>
    <r>
      <t xml:space="preserve">Kindergarten Construction Aid </t>
    </r>
    <r>
      <rPr>
        <vertAlign val="superscript"/>
        <sz val="10"/>
        <rFont val="Arial"/>
        <family val="2"/>
      </rPr>
      <t>1</t>
    </r>
  </si>
  <si>
    <t>2  Negative amount is result of three school districts returning unused portions of their reading recovery funds.</t>
  </si>
  <si>
    <r>
      <t xml:space="preserve">Reading Recovery </t>
    </r>
    <r>
      <rPr>
        <vertAlign val="superscript"/>
        <sz val="10"/>
        <rFont val="Arial"/>
        <family val="2"/>
      </rPr>
      <t>2</t>
    </r>
  </si>
  <si>
    <r>
      <t xml:space="preserve">Retirement Normal Contribution - Teachers </t>
    </r>
    <r>
      <rPr>
        <vertAlign val="superscript"/>
        <sz val="10"/>
        <rFont val="Arial"/>
        <family val="2"/>
      </rPr>
      <t>3</t>
    </r>
  </si>
  <si>
    <r>
      <t xml:space="preserve">Retirement Normal Contribution </t>
    </r>
    <r>
      <rPr>
        <vertAlign val="superscript"/>
        <sz val="10"/>
        <rFont val="Arial"/>
        <family val="2"/>
      </rPr>
      <t>3</t>
    </r>
  </si>
  <si>
    <r>
      <t>Railroad Tax</t>
    </r>
    <r>
      <rPr>
        <vertAlign val="superscript"/>
        <sz val="10"/>
        <rFont val="Arial"/>
        <family val="2"/>
      </rPr>
      <t xml:space="preserve"> 4</t>
    </r>
  </si>
  <si>
    <t>Block Grants</t>
  </si>
  <si>
    <t>1  Kindergarten Construction Aid added by Senate includes $888,395 in FY 12 to pay for temporary kindergarten classrooms as permanent classrooms are built and appropriates $3,700,000 in bonds for the biennium ending June 30, 2013 for kindergarten construction.</t>
  </si>
  <si>
    <t xml:space="preserve">Actual </t>
  </si>
  <si>
    <t>Budget</t>
  </si>
  <si>
    <t>4  Amounts for FY 2012 and FY 2013 are estimated based on FY 2011 actual expenditure.</t>
  </si>
  <si>
    <t>3  Specific amounts distributed to school districts and municipalities are currently available for FY 2007 through FY 2011 only.  For FY 2001 - FY 2006 and FY 2012, the teacher contribution is not distinguished from the police &amp; fire contribution.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</si>
</sst>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2" xfId="15" applyNumberFormat="1" applyBorder="1" applyAlignment="1">
      <alignment/>
    </xf>
    <xf numFmtId="0" fontId="0" fillId="0" borderId="0" xfId="0" applyAlignment="1" quotePrefix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15" applyNumberFormat="1" applyFill="1" applyAlignment="1">
      <alignment/>
    </xf>
    <xf numFmtId="164" fontId="0" fillId="0" borderId="0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164" fontId="1" fillId="0" borderId="3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164" fontId="0" fillId="0" borderId="2" xfId="15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pane xSplit="3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6" sqref="E46:P46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3.140625" style="0" hidden="1" customWidth="1"/>
    <col min="4" max="4" width="14.140625" style="0" hidden="1" customWidth="1"/>
    <col min="5" max="5" width="14.140625" style="7" customWidth="1"/>
    <col min="6" max="12" width="14.140625" style="0" customWidth="1"/>
    <col min="13" max="13" width="17.7109375" style="0" bestFit="1" customWidth="1"/>
    <col min="14" max="14" width="17.28125" style="0" bestFit="1" customWidth="1"/>
    <col min="15" max="15" width="17.7109375" style="0" bestFit="1" customWidth="1"/>
    <col min="16" max="16" width="17.28125" style="0" bestFit="1" customWidth="1"/>
    <col min="17" max="17" width="15.00390625" style="0" bestFit="1" customWidth="1"/>
    <col min="18" max="18" width="11.28125" style="0" bestFit="1" customWidth="1"/>
  </cols>
  <sheetData>
    <row r="1" spans="4:16" ht="12.75">
      <c r="D1" s="16" t="s">
        <v>18</v>
      </c>
      <c r="E1" s="2" t="s">
        <v>21</v>
      </c>
      <c r="F1" s="21" t="s">
        <v>22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29</v>
      </c>
      <c r="L1" s="2" t="s">
        <v>35</v>
      </c>
      <c r="M1" s="2" t="s">
        <v>36</v>
      </c>
      <c r="N1" s="2" t="s">
        <v>37</v>
      </c>
      <c r="O1" s="2" t="s">
        <v>42</v>
      </c>
      <c r="P1" s="2" t="s">
        <v>43</v>
      </c>
    </row>
    <row r="2" spans="2:16" ht="12.75">
      <c r="B2" s="4" t="s">
        <v>0</v>
      </c>
      <c r="C2" s="1"/>
      <c r="D2" s="17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52</v>
      </c>
      <c r="O2" s="5" t="s">
        <v>53</v>
      </c>
      <c r="P2" s="5" t="s">
        <v>53</v>
      </c>
    </row>
    <row r="3" spans="2:16" ht="12.75">
      <c r="B3" s="1"/>
      <c r="C3" s="1"/>
      <c r="D3" s="16"/>
      <c r="E3"/>
      <c r="M3" s="5"/>
      <c r="N3" s="5"/>
      <c r="O3" s="5"/>
      <c r="P3" s="5"/>
    </row>
    <row r="4" spans="1:5" ht="12.75">
      <c r="A4" s="10" t="s">
        <v>2</v>
      </c>
      <c r="B4" s="10"/>
      <c r="D4" s="7"/>
      <c r="E4"/>
    </row>
    <row r="5" spans="1:16" ht="12.75">
      <c r="A5" s="7">
        <v>1</v>
      </c>
      <c r="B5" s="31" t="s">
        <v>38</v>
      </c>
      <c r="C5" s="7"/>
      <c r="D5" s="19">
        <v>824657539</v>
      </c>
      <c r="E5" s="19">
        <v>880657284</v>
      </c>
      <c r="F5" s="19">
        <v>896869535</v>
      </c>
      <c r="G5" s="28">
        <v>895141619</v>
      </c>
      <c r="H5" s="28">
        <v>804800238</v>
      </c>
      <c r="I5" s="28">
        <v>836204501</v>
      </c>
      <c r="J5" s="28">
        <v>836147136</v>
      </c>
      <c r="K5" s="28">
        <v>890426556</v>
      </c>
      <c r="L5" s="28">
        <v>891013576</v>
      </c>
      <c r="M5" s="28">
        <v>940762976</v>
      </c>
      <c r="N5" s="28">
        <v>941830717</v>
      </c>
      <c r="O5" s="28">
        <v>941830717</v>
      </c>
      <c r="P5" s="28">
        <v>941830717</v>
      </c>
    </row>
    <row r="6" spans="1:18" ht="12.75">
      <c r="A6" s="7">
        <v>2</v>
      </c>
      <c r="B6" s="7" t="s">
        <v>3</v>
      </c>
      <c r="C6" s="7"/>
      <c r="D6" s="18">
        <v>19505100</v>
      </c>
      <c r="E6" s="18">
        <v>23461337</v>
      </c>
      <c r="F6" s="18">
        <v>25273513</v>
      </c>
      <c r="G6" s="28">
        <v>31052475</v>
      </c>
      <c r="H6" s="28">
        <v>35995812</v>
      </c>
      <c r="I6" s="28">
        <v>37770926</v>
      </c>
      <c r="J6" s="28">
        <v>41735035</v>
      </c>
      <c r="K6" s="28">
        <v>46487244</v>
      </c>
      <c r="L6" s="28">
        <v>42914218</v>
      </c>
      <c r="M6" s="28">
        <v>44902654</v>
      </c>
      <c r="N6" s="28">
        <v>46301027.9</v>
      </c>
      <c r="O6" s="28">
        <v>48891283</v>
      </c>
      <c r="P6" s="28">
        <v>47076655</v>
      </c>
      <c r="Q6" s="30"/>
      <c r="R6" s="30"/>
    </row>
    <row r="7" spans="1:16" ht="12.75">
      <c r="A7" s="7">
        <v>3</v>
      </c>
      <c r="B7" s="7" t="s">
        <v>23</v>
      </c>
      <c r="C7" s="7"/>
      <c r="D7" s="19">
        <v>3840248</v>
      </c>
      <c r="E7" s="19">
        <v>5050390</v>
      </c>
      <c r="F7" s="19">
        <v>5203336</v>
      </c>
      <c r="G7" s="27">
        <v>5152012</v>
      </c>
      <c r="H7" s="27">
        <v>4566482</v>
      </c>
      <c r="I7" s="27">
        <v>3468627.28</v>
      </c>
      <c r="J7" s="27">
        <v>2578967.02</v>
      </c>
      <c r="K7" s="27">
        <v>1379288</v>
      </c>
      <c r="L7" s="27">
        <v>3290064</v>
      </c>
      <c r="M7" s="27">
        <v>2173602</v>
      </c>
      <c r="N7" s="27">
        <v>1285790.58</v>
      </c>
      <c r="O7" s="27">
        <v>1500000</v>
      </c>
      <c r="P7" s="27">
        <v>1500000</v>
      </c>
    </row>
    <row r="8" spans="1:16" ht="12.75">
      <c r="A8" s="7">
        <v>4</v>
      </c>
      <c r="B8" s="7" t="s">
        <v>5</v>
      </c>
      <c r="C8" s="7"/>
      <c r="D8" s="18">
        <v>1402100</v>
      </c>
      <c r="E8" s="18">
        <v>1476550</v>
      </c>
      <c r="F8" s="18">
        <v>1548289</v>
      </c>
      <c r="G8" s="28">
        <v>1801513</v>
      </c>
      <c r="H8" s="28">
        <v>1802985</v>
      </c>
      <c r="I8" s="28">
        <v>1681172</v>
      </c>
      <c r="J8" s="28">
        <v>1659150</v>
      </c>
      <c r="K8" s="28">
        <v>1599575</v>
      </c>
      <c r="L8" s="28">
        <v>1570800</v>
      </c>
      <c r="M8" s="27">
        <v>1337100</v>
      </c>
      <c r="N8" s="27">
        <v>1563300</v>
      </c>
      <c r="O8" s="27">
        <v>0</v>
      </c>
      <c r="P8" s="27">
        <v>0</v>
      </c>
    </row>
    <row r="9" spans="1:16" ht="12.75">
      <c r="A9" s="7">
        <v>5</v>
      </c>
      <c r="B9" s="7" t="s">
        <v>32</v>
      </c>
      <c r="C9" s="7"/>
      <c r="D9" s="19">
        <v>0</v>
      </c>
      <c r="E9" s="19">
        <v>0</v>
      </c>
      <c r="F9" s="19">
        <v>0</v>
      </c>
      <c r="G9" s="27">
        <v>722400</v>
      </c>
      <c r="H9" s="27">
        <v>265200</v>
      </c>
      <c r="I9" s="27">
        <v>246032</v>
      </c>
      <c r="J9" s="27">
        <v>297176.36</v>
      </c>
      <c r="K9" s="27">
        <v>956918.05</v>
      </c>
      <c r="L9" s="27">
        <v>1730024</v>
      </c>
      <c r="M9" s="27">
        <v>1004666</v>
      </c>
      <c r="N9" s="27">
        <v>2122110</v>
      </c>
      <c r="O9" s="27">
        <v>600000</v>
      </c>
      <c r="P9" s="27">
        <v>600000</v>
      </c>
    </row>
    <row r="10" spans="1:16" ht="12.75">
      <c r="A10" s="7">
        <v>6</v>
      </c>
      <c r="B10" s="7" t="s">
        <v>4</v>
      </c>
      <c r="C10" s="7"/>
      <c r="D10" s="18">
        <v>926057</v>
      </c>
      <c r="E10" s="18">
        <v>1534800</v>
      </c>
      <c r="F10" s="18">
        <v>1086000</v>
      </c>
      <c r="G10" s="28">
        <v>722400</v>
      </c>
      <c r="H10" s="28">
        <v>265200</v>
      </c>
      <c r="I10" s="28">
        <v>567600</v>
      </c>
      <c r="J10" s="28">
        <v>750000</v>
      </c>
      <c r="K10" s="28">
        <v>850800</v>
      </c>
      <c r="L10" s="27">
        <v>957600</v>
      </c>
      <c r="M10" s="27">
        <v>2661675</v>
      </c>
      <c r="N10" s="27">
        <v>2842800</v>
      </c>
      <c r="O10" s="27">
        <v>1952310</v>
      </c>
      <c r="P10" s="27">
        <v>1952310</v>
      </c>
    </row>
    <row r="11" spans="1:16" ht="15">
      <c r="A11" s="7">
        <v>7</v>
      </c>
      <c r="B11" s="7" t="s">
        <v>44</v>
      </c>
      <c r="C11" s="7"/>
      <c r="D11" s="19">
        <v>6138635</v>
      </c>
      <c r="E11" s="18">
        <v>5874933</v>
      </c>
      <c r="F11" s="18">
        <v>2123206</v>
      </c>
      <c r="G11" s="28">
        <v>995110</v>
      </c>
      <c r="H11" s="28">
        <v>1190659</v>
      </c>
      <c r="I11" s="28">
        <v>208496</v>
      </c>
      <c r="J11" s="28">
        <v>2402060</v>
      </c>
      <c r="K11" s="28">
        <v>1131221</v>
      </c>
      <c r="L11" s="27">
        <v>404402</v>
      </c>
      <c r="M11" s="27">
        <v>3261884</v>
      </c>
      <c r="N11" s="27">
        <v>2741088</v>
      </c>
      <c r="O11" s="27">
        <v>4588395</v>
      </c>
      <c r="P11" s="27">
        <v>0</v>
      </c>
    </row>
    <row r="12" spans="1:16" ht="12.75">
      <c r="A12" s="7">
        <v>8</v>
      </c>
      <c r="B12" s="7" t="s">
        <v>33</v>
      </c>
      <c r="C12" s="7"/>
      <c r="D12" s="19">
        <v>2711893</v>
      </c>
      <c r="E12" s="19">
        <f>73885+220222</f>
        <v>294107</v>
      </c>
      <c r="F12" s="19">
        <f>259118-274</f>
        <v>258844</v>
      </c>
      <c r="G12" s="27">
        <v>-4089</v>
      </c>
      <c r="H12" s="27">
        <v>525333</v>
      </c>
      <c r="I12" s="27">
        <f>81994+8274</f>
        <v>90268</v>
      </c>
      <c r="J12" s="27">
        <v>427535</v>
      </c>
      <c r="K12" s="27">
        <v>366419</v>
      </c>
      <c r="L12" s="27">
        <v>626926</v>
      </c>
      <c r="M12" s="27">
        <v>66143</v>
      </c>
      <c r="N12" s="27">
        <v>625396</v>
      </c>
      <c r="O12" s="27">
        <v>0</v>
      </c>
      <c r="P12" s="27">
        <v>0</v>
      </c>
    </row>
    <row r="13" spans="1:16" ht="15">
      <c r="A13" s="7">
        <v>9</v>
      </c>
      <c r="B13" s="7" t="s">
        <v>46</v>
      </c>
      <c r="C13" s="7"/>
      <c r="D13" s="19">
        <v>369914</v>
      </c>
      <c r="E13" s="19">
        <f>275353+2400</f>
        <v>277753</v>
      </c>
      <c r="F13" s="19">
        <v>359445</v>
      </c>
      <c r="G13" s="27">
        <v>200921</v>
      </c>
      <c r="H13" s="27">
        <v>415303</v>
      </c>
      <c r="I13" s="27">
        <v>341780</v>
      </c>
      <c r="J13" s="27">
        <v>342035</v>
      </c>
      <c r="K13" s="27">
        <v>318306</v>
      </c>
      <c r="L13" s="27">
        <v>459198</v>
      </c>
      <c r="M13" s="27">
        <v>-33493</v>
      </c>
      <c r="N13" s="27">
        <v>0</v>
      </c>
      <c r="O13" s="27">
        <v>0</v>
      </c>
      <c r="P13" s="27">
        <v>0</v>
      </c>
    </row>
    <row r="14" spans="1:16" ht="15">
      <c r="A14" s="7">
        <v>10</v>
      </c>
      <c r="B14" s="7" t="s">
        <v>47</v>
      </c>
      <c r="C14" s="7"/>
      <c r="D14" s="19">
        <v>0</v>
      </c>
      <c r="E14" s="19">
        <v>0</v>
      </c>
      <c r="F14" s="19">
        <v>0</v>
      </c>
      <c r="G14" s="27">
        <v>0</v>
      </c>
      <c r="H14" s="27">
        <v>0</v>
      </c>
      <c r="I14" s="27">
        <v>0</v>
      </c>
      <c r="J14" s="27">
        <f>+J34</f>
        <v>18588116</v>
      </c>
      <c r="K14" s="27">
        <f>+K34</f>
        <v>30196769</v>
      </c>
      <c r="L14" s="27">
        <f>+L34</f>
        <v>30811480</v>
      </c>
      <c r="M14" s="27">
        <v>32537542</v>
      </c>
      <c r="N14" s="27">
        <v>27809968.41</v>
      </c>
      <c r="O14" s="27">
        <v>0</v>
      </c>
      <c r="P14" s="27">
        <f>+P34</f>
        <v>0</v>
      </c>
    </row>
    <row r="15" spans="1:16" ht="12.75">
      <c r="A15" s="7">
        <v>11</v>
      </c>
      <c r="B15" s="7" t="s">
        <v>40</v>
      </c>
      <c r="C15" s="7"/>
      <c r="D15" s="18">
        <v>0</v>
      </c>
      <c r="E15" s="18">
        <v>0</v>
      </c>
      <c r="F15" s="18">
        <v>0</v>
      </c>
      <c r="G15" s="28">
        <v>0</v>
      </c>
      <c r="H15" s="28">
        <v>0</v>
      </c>
      <c r="I15" s="28">
        <v>0</v>
      </c>
      <c r="J15" s="28">
        <v>85890</v>
      </c>
      <c r="K15" s="28">
        <v>87967</v>
      </c>
      <c r="L15" s="27">
        <v>98360</v>
      </c>
      <c r="M15" s="27">
        <v>120448</v>
      </c>
      <c r="N15" s="27">
        <v>113808</v>
      </c>
      <c r="O15" s="27">
        <v>184000</v>
      </c>
      <c r="P15" s="27">
        <v>184000</v>
      </c>
    </row>
    <row r="16" spans="1:16" ht="12.75">
      <c r="A16" s="7">
        <v>12</v>
      </c>
      <c r="B16" s="7" t="s">
        <v>34</v>
      </c>
      <c r="C16" s="7"/>
      <c r="D16" s="18">
        <v>832003</v>
      </c>
      <c r="E16" s="18">
        <v>832003</v>
      </c>
      <c r="F16" s="18">
        <v>832003</v>
      </c>
      <c r="G16" s="28">
        <v>832003</v>
      </c>
      <c r="H16" s="28">
        <v>832003</v>
      </c>
      <c r="I16" s="28">
        <v>832003</v>
      </c>
      <c r="J16" s="28">
        <v>832003</v>
      </c>
      <c r="K16" s="28">
        <v>832003</v>
      </c>
      <c r="L16" s="27">
        <v>832003</v>
      </c>
      <c r="M16" s="27">
        <v>831238</v>
      </c>
      <c r="N16" s="27">
        <v>832003</v>
      </c>
      <c r="O16" s="27">
        <v>832003</v>
      </c>
      <c r="P16" s="27">
        <v>832003</v>
      </c>
    </row>
    <row r="17" spans="1:18" ht="12.75">
      <c r="A17" s="7">
        <v>13</v>
      </c>
      <c r="B17" s="7" t="s">
        <v>41</v>
      </c>
      <c r="C17" s="7"/>
      <c r="D17" s="19">
        <v>17855087</v>
      </c>
      <c r="E17" s="19">
        <v>19400630</v>
      </c>
      <c r="F17" s="19">
        <v>17861880</v>
      </c>
      <c r="G17" s="27">
        <v>19299990</v>
      </c>
      <c r="H17" s="27">
        <v>20374363</v>
      </c>
      <c r="I17" s="27">
        <v>28355251</v>
      </c>
      <c r="J17" s="27">
        <v>30442213</v>
      </c>
      <c r="K17" s="27">
        <v>32012334</v>
      </c>
      <c r="L17" s="27">
        <v>32528169</v>
      </c>
      <c r="M17" s="27">
        <v>30091336</v>
      </c>
      <c r="N17" s="27">
        <v>23750920</v>
      </c>
      <c r="O17" s="27">
        <v>21637308</v>
      </c>
      <c r="P17" s="27">
        <v>21637308</v>
      </c>
      <c r="Q17" s="30"/>
      <c r="R17" s="30"/>
    </row>
    <row r="18" spans="1:16" ht="12.75">
      <c r="A18" s="7">
        <v>14</v>
      </c>
      <c r="B18" s="7" t="s">
        <v>28</v>
      </c>
      <c r="C18" s="7"/>
      <c r="D18" s="20">
        <v>3494567</v>
      </c>
      <c r="E18" s="20">
        <v>3634824</v>
      </c>
      <c r="F18" s="20">
        <v>3843531</v>
      </c>
      <c r="G18" s="29">
        <v>4150191</v>
      </c>
      <c r="H18" s="29">
        <v>4779745</v>
      </c>
      <c r="I18" s="29">
        <v>5159555</v>
      </c>
      <c r="J18" s="29">
        <v>5393771</v>
      </c>
      <c r="K18" s="29">
        <v>6552172</v>
      </c>
      <c r="L18" s="29">
        <v>7228712</v>
      </c>
      <c r="M18" s="29">
        <v>7419843</v>
      </c>
      <c r="N18" s="29">
        <v>6951048</v>
      </c>
      <c r="O18" s="29">
        <v>6900000</v>
      </c>
      <c r="P18" s="29">
        <v>6900000</v>
      </c>
    </row>
    <row r="19" spans="2:16" ht="12.75">
      <c r="B19" s="12" t="s">
        <v>6</v>
      </c>
      <c r="D19" s="6">
        <f aca="true" t="shared" si="0" ref="D19:N19">SUM(D5:D18)</f>
        <v>881733143</v>
      </c>
      <c r="E19" s="6">
        <f t="shared" si="0"/>
        <v>942494611</v>
      </c>
      <c r="F19" s="6">
        <f t="shared" si="0"/>
        <v>955259582</v>
      </c>
      <c r="G19" s="6">
        <f t="shared" si="0"/>
        <v>960066545</v>
      </c>
      <c r="H19" s="6">
        <f t="shared" si="0"/>
        <v>875813323</v>
      </c>
      <c r="I19" s="6">
        <f>SUM(I5:I18)</f>
        <v>914926211.28</v>
      </c>
      <c r="J19" s="6">
        <f t="shared" si="0"/>
        <v>941681087.38</v>
      </c>
      <c r="K19" s="6">
        <f t="shared" si="0"/>
        <v>1013197572.05</v>
      </c>
      <c r="L19" s="6">
        <f t="shared" si="0"/>
        <v>1014465532</v>
      </c>
      <c r="M19" s="6">
        <f>SUM(M5:M18)</f>
        <v>1067137614</v>
      </c>
      <c r="N19" s="20">
        <f t="shared" si="0"/>
        <v>1058769976.89</v>
      </c>
      <c r="O19" s="6">
        <f>SUM(O5:O18)</f>
        <v>1028916016</v>
      </c>
      <c r="P19" s="20">
        <f>SUM(P5:P18)</f>
        <v>1022512993</v>
      </c>
    </row>
    <row r="20" spans="4:16" ht="12.75">
      <c r="D20" s="18"/>
      <c r="E20"/>
      <c r="F20" s="3"/>
      <c r="N20" s="7"/>
      <c r="P20" s="7"/>
    </row>
    <row r="21" spans="1:16" ht="12.75">
      <c r="A21" s="22" t="s">
        <v>7</v>
      </c>
      <c r="B21" s="23"/>
      <c r="D21" s="18"/>
      <c r="E21"/>
      <c r="F21" s="3"/>
      <c r="N21" s="7"/>
      <c r="P21" s="7"/>
    </row>
    <row r="22" spans="1:16" ht="12.75">
      <c r="A22" s="7">
        <v>15</v>
      </c>
      <c r="B22" s="7" t="s">
        <v>8</v>
      </c>
      <c r="C22" s="7"/>
      <c r="D22" s="18">
        <v>585496</v>
      </c>
      <c r="E22" s="18">
        <v>573274</v>
      </c>
      <c r="F22" s="18">
        <v>573274</v>
      </c>
      <c r="G22" s="28">
        <v>659150</v>
      </c>
      <c r="H22" s="28">
        <v>659150</v>
      </c>
      <c r="I22" s="28">
        <v>729712</v>
      </c>
      <c r="J22" s="28">
        <v>729712</v>
      </c>
      <c r="K22" s="28">
        <v>912884</v>
      </c>
      <c r="L22" s="28">
        <v>912884</v>
      </c>
      <c r="M22" s="28">
        <v>811515.32</v>
      </c>
      <c r="N22" s="28">
        <v>811515</v>
      </c>
      <c r="O22" s="28">
        <v>209953</v>
      </c>
      <c r="P22" s="28">
        <v>209953</v>
      </c>
    </row>
    <row r="23" spans="1:16" ht="12.75">
      <c r="A23" s="7">
        <v>16</v>
      </c>
      <c r="B23" s="7" t="s">
        <v>10</v>
      </c>
      <c r="C23" s="7"/>
      <c r="D23" s="18">
        <v>2244724</v>
      </c>
      <c r="E23" s="18">
        <v>1929971</v>
      </c>
      <c r="F23" s="18">
        <v>1906773</v>
      </c>
      <c r="G23" s="28">
        <v>1413182</v>
      </c>
      <c r="H23" s="28">
        <v>2292073</v>
      </c>
      <c r="I23" s="28">
        <v>2067751</v>
      </c>
      <c r="J23" s="28">
        <v>2030802</v>
      </c>
      <c r="K23" s="28">
        <v>1944036</v>
      </c>
      <c r="L23" s="28">
        <v>1287790</v>
      </c>
      <c r="M23" s="28">
        <v>981070</v>
      </c>
      <c r="N23" s="28">
        <v>894703</v>
      </c>
      <c r="O23" s="28">
        <v>927658</v>
      </c>
      <c r="P23" s="28">
        <v>899812</v>
      </c>
    </row>
    <row r="24" spans="1:16" ht="12.75">
      <c r="A24" s="7">
        <v>17</v>
      </c>
      <c r="B24" s="7" t="s">
        <v>9</v>
      </c>
      <c r="C24" s="7"/>
      <c r="D24" s="18">
        <v>1722368</v>
      </c>
      <c r="E24" s="18">
        <v>1743275</v>
      </c>
      <c r="F24" s="18">
        <v>1720503</v>
      </c>
      <c r="G24" s="28">
        <v>1706979</v>
      </c>
      <c r="H24" s="28">
        <v>1644905</v>
      </c>
      <c r="I24" s="28">
        <v>1484582</v>
      </c>
      <c r="J24" s="28">
        <v>1741982</v>
      </c>
      <c r="K24" s="28">
        <v>1494664</v>
      </c>
      <c r="L24" s="28">
        <v>1281908</v>
      </c>
      <c r="M24" s="28">
        <v>1101762</v>
      </c>
      <c r="N24" s="28">
        <v>1149844</v>
      </c>
      <c r="O24" s="28">
        <v>1185156</v>
      </c>
      <c r="P24" s="28">
        <v>1138309</v>
      </c>
    </row>
    <row r="25" spans="1:16" ht="12.75">
      <c r="A25" s="7">
        <v>18</v>
      </c>
      <c r="B25" s="7" t="s">
        <v>30</v>
      </c>
      <c r="C25" s="7"/>
      <c r="D25" s="18">
        <v>12848021</v>
      </c>
      <c r="E25" s="18">
        <v>12373846</v>
      </c>
      <c r="F25" s="18">
        <v>12720836</v>
      </c>
      <c r="G25" s="28">
        <v>12485769</v>
      </c>
      <c r="H25" s="28">
        <v>12891357</v>
      </c>
      <c r="I25" s="28">
        <v>11826356</v>
      </c>
      <c r="J25" s="28">
        <v>12195029</v>
      </c>
      <c r="K25" s="28">
        <v>10820000</v>
      </c>
      <c r="L25" s="28">
        <v>9003767</v>
      </c>
      <c r="M25" s="28">
        <v>6463893</v>
      </c>
      <c r="N25" s="28">
        <v>5902524</v>
      </c>
      <c r="O25" s="28">
        <v>5201385</v>
      </c>
      <c r="P25" s="28">
        <v>3326403</v>
      </c>
    </row>
    <row r="26" spans="1:16" ht="12.75">
      <c r="A26" s="7">
        <v>19</v>
      </c>
      <c r="B26" s="7" t="s">
        <v>20</v>
      </c>
      <c r="C26" s="7"/>
      <c r="D26" s="20">
        <v>0</v>
      </c>
      <c r="E26" s="20">
        <v>1353125</v>
      </c>
      <c r="F26" s="20">
        <v>483446</v>
      </c>
      <c r="G26" s="29">
        <v>1696811</v>
      </c>
      <c r="H26" s="20">
        <v>92200</v>
      </c>
      <c r="I26" s="29">
        <v>577301</v>
      </c>
      <c r="J26" s="29">
        <v>373750</v>
      </c>
      <c r="K26" s="29">
        <v>1398942</v>
      </c>
      <c r="L26" s="29">
        <v>571655</v>
      </c>
      <c r="M26" s="29">
        <v>0</v>
      </c>
      <c r="N26" s="29">
        <v>0</v>
      </c>
      <c r="O26" s="29">
        <v>0</v>
      </c>
      <c r="P26" s="29">
        <v>0</v>
      </c>
    </row>
    <row r="27" spans="2:16" ht="12.75">
      <c r="B27" s="12" t="s">
        <v>11</v>
      </c>
      <c r="D27" s="6">
        <f aca="true" t="shared" si="1" ref="D27:J27">SUM(D22:D26)</f>
        <v>17400609</v>
      </c>
      <c r="E27" s="6">
        <f t="shared" si="1"/>
        <v>17973491</v>
      </c>
      <c r="F27" s="6">
        <f t="shared" si="1"/>
        <v>17404832</v>
      </c>
      <c r="G27" s="6">
        <f t="shared" si="1"/>
        <v>17961891</v>
      </c>
      <c r="H27" s="6">
        <f t="shared" si="1"/>
        <v>17579685</v>
      </c>
      <c r="I27" s="6">
        <f>SUM(I22:I26)</f>
        <v>16685702</v>
      </c>
      <c r="J27" s="6">
        <f t="shared" si="1"/>
        <v>17071275</v>
      </c>
      <c r="K27" s="6">
        <f aca="true" t="shared" si="2" ref="K27:P27">SUM(K22:K26)</f>
        <v>16570526</v>
      </c>
      <c r="L27" s="6">
        <f t="shared" si="2"/>
        <v>13058004</v>
      </c>
      <c r="M27" s="6">
        <f t="shared" si="2"/>
        <v>9358240.32</v>
      </c>
      <c r="N27" s="20">
        <f t="shared" si="2"/>
        <v>8758586</v>
      </c>
      <c r="O27" s="6">
        <f t="shared" si="2"/>
        <v>7524152</v>
      </c>
      <c r="P27" s="20">
        <f t="shared" si="2"/>
        <v>5574477</v>
      </c>
    </row>
    <row r="28" spans="4:16" ht="12.75">
      <c r="D28" s="18"/>
      <c r="E28"/>
      <c r="F28" s="3"/>
      <c r="N28" s="7"/>
      <c r="P28" s="7"/>
    </row>
    <row r="29" spans="1:16" ht="12.75">
      <c r="A29" s="8" t="s">
        <v>19</v>
      </c>
      <c r="B29" s="24"/>
      <c r="D29" s="7"/>
      <c r="E29"/>
      <c r="F29" s="3"/>
      <c r="N29" s="7"/>
      <c r="P29" s="7"/>
    </row>
    <row r="30" spans="1:16" ht="12.75">
      <c r="A30" s="7">
        <v>20</v>
      </c>
      <c r="B30" s="7" t="s">
        <v>12</v>
      </c>
      <c r="C30" s="7"/>
      <c r="D30" s="18">
        <v>27427183</v>
      </c>
      <c r="E30" s="18">
        <v>32200710</v>
      </c>
      <c r="F30" s="18">
        <v>35889124</v>
      </c>
      <c r="G30" s="28">
        <v>37722807</v>
      </c>
      <c r="H30" s="28">
        <v>42686666</v>
      </c>
      <c r="I30" s="28">
        <v>47104777</v>
      </c>
      <c r="J30" s="28">
        <v>50903052</v>
      </c>
      <c r="K30" s="28">
        <v>55513020</v>
      </c>
      <c r="L30" s="28">
        <v>58805057</v>
      </c>
      <c r="M30" s="28">
        <v>58805057</v>
      </c>
      <c r="N30" s="28">
        <v>58805057</v>
      </c>
      <c r="O30" s="28">
        <v>58805057</v>
      </c>
      <c r="P30" s="28">
        <v>58805057</v>
      </c>
    </row>
    <row r="31" spans="1:16" ht="15">
      <c r="A31" s="7">
        <v>21</v>
      </c>
      <c r="B31" s="7" t="s">
        <v>49</v>
      </c>
      <c r="C31" s="7"/>
      <c r="D31" s="18">
        <v>183330</v>
      </c>
      <c r="E31" s="18">
        <v>182102</v>
      </c>
      <c r="F31" s="18">
        <v>167164</v>
      </c>
      <c r="G31" s="28">
        <v>119137</v>
      </c>
      <c r="H31" s="28">
        <v>137013</v>
      </c>
      <c r="I31" s="28">
        <v>127218</v>
      </c>
      <c r="J31" s="15">
        <v>46520</v>
      </c>
      <c r="K31" s="15">
        <v>101460</v>
      </c>
      <c r="L31" s="15">
        <v>145903</v>
      </c>
      <c r="M31" s="15">
        <v>98005.7</v>
      </c>
      <c r="N31" s="15">
        <v>58379</v>
      </c>
      <c r="O31" s="15">
        <v>58379</v>
      </c>
      <c r="P31" s="15">
        <v>58379</v>
      </c>
    </row>
    <row r="32" spans="1:16" ht="12.75">
      <c r="A32" s="7">
        <v>22</v>
      </c>
      <c r="B32" s="7" t="s">
        <v>13</v>
      </c>
      <c r="C32" s="7"/>
      <c r="D32" s="18">
        <v>25216057</v>
      </c>
      <c r="E32" s="18">
        <v>25216057</v>
      </c>
      <c r="F32" s="18">
        <v>25216057</v>
      </c>
      <c r="G32" s="28">
        <v>25216057</v>
      </c>
      <c r="H32" s="28">
        <v>25216057</v>
      </c>
      <c r="I32" s="28">
        <v>25216057</v>
      </c>
      <c r="J32" s="28">
        <v>25216054</v>
      </c>
      <c r="K32" s="28">
        <v>25216054</v>
      </c>
      <c r="L32" s="28">
        <v>25216054</v>
      </c>
      <c r="M32" s="28">
        <v>0</v>
      </c>
      <c r="N32" s="28">
        <v>0</v>
      </c>
      <c r="O32" s="28">
        <v>0</v>
      </c>
      <c r="P32" s="28">
        <v>0</v>
      </c>
    </row>
    <row r="33" spans="1:16" ht="15">
      <c r="A33" s="7">
        <v>23</v>
      </c>
      <c r="B33" s="7" t="s">
        <v>48</v>
      </c>
      <c r="C33" s="7"/>
      <c r="D33" s="19">
        <f>12915048+2182736</f>
        <v>15097784</v>
      </c>
      <c r="E33" s="18">
        <f>12609379+2129700</f>
        <v>14739079</v>
      </c>
      <c r="F33" s="18">
        <f>14272495+3868641</f>
        <v>18141136</v>
      </c>
      <c r="G33" s="28">
        <v>22717956</v>
      </c>
      <c r="H33" s="28">
        <v>25917965</v>
      </c>
      <c r="I33" s="28">
        <v>32917007</v>
      </c>
      <c r="J33" s="28">
        <f>16503108+18588116</f>
        <v>35091224</v>
      </c>
      <c r="K33" s="28">
        <f>30196769+20032728</f>
        <v>50229497</v>
      </c>
      <c r="L33" s="30">
        <f>20753467+30811480</f>
        <v>51564947</v>
      </c>
      <c r="M33" s="28">
        <v>51522121</v>
      </c>
      <c r="N33" s="28">
        <v>44269158.71</v>
      </c>
      <c r="O33" s="28">
        <v>3500000</v>
      </c>
      <c r="P33" s="28">
        <v>0</v>
      </c>
    </row>
    <row r="34" spans="1:16" ht="12.75">
      <c r="A34" s="7"/>
      <c r="B34" s="7" t="s">
        <v>17</v>
      </c>
      <c r="C34" s="7"/>
      <c r="D34" s="19">
        <v>0</v>
      </c>
      <c r="E34" s="18">
        <v>0</v>
      </c>
      <c r="F34" s="20">
        <v>0</v>
      </c>
      <c r="G34" s="20">
        <v>0</v>
      </c>
      <c r="H34" s="29">
        <v>0</v>
      </c>
      <c r="I34" s="20">
        <v>0</v>
      </c>
      <c r="J34" s="20">
        <v>18588116</v>
      </c>
      <c r="K34" s="20">
        <v>30196769</v>
      </c>
      <c r="L34" s="28">
        <v>30811480</v>
      </c>
      <c r="M34" s="28">
        <v>32537542</v>
      </c>
      <c r="N34" s="28">
        <v>27809967.41</v>
      </c>
      <c r="O34" s="28">
        <v>0</v>
      </c>
      <c r="P34" s="28">
        <v>0</v>
      </c>
    </row>
    <row r="35" spans="1:16" ht="12.75">
      <c r="A35" s="7"/>
      <c r="B35" t="s">
        <v>39</v>
      </c>
      <c r="D35" s="13">
        <f aca="true" t="shared" si="3" ref="D35:I35">+D34</f>
        <v>0</v>
      </c>
      <c r="E35" s="13">
        <f t="shared" si="3"/>
        <v>0</v>
      </c>
      <c r="F35" s="13">
        <f t="shared" si="3"/>
        <v>0</v>
      </c>
      <c r="G35" s="13">
        <f t="shared" si="3"/>
        <v>0</v>
      </c>
      <c r="H35" s="13">
        <f t="shared" si="3"/>
        <v>0</v>
      </c>
      <c r="I35" s="13">
        <f t="shared" si="3"/>
        <v>0</v>
      </c>
      <c r="J35" s="13">
        <f>+J33-J34</f>
        <v>16503108</v>
      </c>
      <c r="K35" s="13">
        <f>+K33-K34</f>
        <v>20032728</v>
      </c>
      <c r="L35" s="13">
        <f>+L33-L34</f>
        <v>20753467</v>
      </c>
      <c r="M35" s="13">
        <f>+M33-M34</f>
        <v>18984579</v>
      </c>
      <c r="N35" s="13">
        <f>+N33-N34</f>
        <v>16459191.3</v>
      </c>
      <c r="O35" s="13"/>
      <c r="P35" s="33">
        <f>+P34</f>
        <v>0</v>
      </c>
    </row>
    <row r="36" spans="2:16" ht="12.75">
      <c r="B36" s="12" t="s">
        <v>14</v>
      </c>
      <c r="D36" s="6">
        <f aca="true" t="shared" si="4" ref="D36:I36">+D30+D31+D32+D33</f>
        <v>67924354</v>
      </c>
      <c r="E36" s="6">
        <f t="shared" si="4"/>
        <v>72337948</v>
      </c>
      <c r="F36" s="6">
        <f t="shared" si="4"/>
        <v>79413481</v>
      </c>
      <c r="G36" s="6">
        <f t="shared" si="4"/>
        <v>85775957</v>
      </c>
      <c r="H36" s="6">
        <f t="shared" si="4"/>
        <v>93957701</v>
      </c>
      <c r="I36" s="6">
        <f t="shared" si="4"/>
        <v>105365059</v>
      </c>
      <c r="J36" s="6">
        <f>+J30+J31+J32+J35</f>
        <v>92668734</v>
      </c>
      <c r="K36" s="6">
        <f>+K30+K31+K32+K35</f>
        <v>100863262</v>
      </c>
      <c r="L36" s="6">
        <f>+L30+L31+L32+L35</f>
        <v>104920481</v>
      </c>
      <c r="M36" s="6">
        <f>+M30+M31+M32+M35</f>
        <v>77887641.7</v>
      </c>
      <c r="N36" s="20">
        <f>+N30+N31+N32+N35</f>
        <v>75322627.3</v>
      </c>
      <c r="O36" s="6">
        <f>+O30+O31+O32+O33+O35</f>
        <v>62363436</v>
      </c>
      <c r="P36" s="20">
        <f>+P30+P31+P32+P33</f>
        <v>58863436</v>
      </c>
    </row>
    <row r="37" spans="4:16" ht="12.75">
      <c r="D37" s="7"/>
      <c r="E37" s="3"/>
      <c r="F37" s="3"/>
      <c r="N37" s="7"/>
      <c r="P37" s="7"/>
    </row>
    <row r="38" spans="1:16" ht="12.75">
      <c r="A38" s="9" t="s">
        <v>15</v>
      </c>
      <c r="B38" s="25"/>
      <c r="D38" s="7"/>
      <c r="E38" s="3"/>
      <c r="F38" s="3"/>
      <c r="N38" s="7"/>
      <c r="P38" s="7"/>
    </row>
    <row r="39" spans="1:17" ht="12.75">
      <c r="A39" s="7">
        <v>24</v>
      </c>
      <c r="B39" s="7" t="s">
        <v>50</v>
      </c>
      <c r="C39" s="7"/>
      <c r="D39" s="20">
        <v>25012047</v>
      </c>
      <c r="E39" s="20">
        <v>25566257</v>
      </c>
      <c r="F39" s="20">
        <v>27292299</v>
      </c>
      <c r="G39" s="29">
        <v>27238546</v>
      </c>
      <c r="H39" s="29">
        <v>29450081</v>
      </c>
      <c r="I39" s="29">
        <v>28819381</v>
      </c>
      <c r="J39" s="29">
        <v>28456617</v>
      </c>
      <c r="K39" s="29">
        <v>29600000</v>
      </c>
      <c r="L39" s="29">
        <v>30512000</v>
      </c>
      <c r="M39" s="29">
        <v>29665000</v>
      </c>
      <c r="N39" s="29">
        <v>34897125</v>
      </c>
      <c r="O39" s="29">
        <v>34900000</v>
      </c>
      <c r="P39" s="29">
        <v>30250000</v>
      </c>
      <c r="Q39" s="30"/>
    </row>
    <row r="40" spans="4:6" ht="12.75">
      <c r="D40" s="18"/>
      <c r="E40" s="3"/>
      <c r="F40" s="11"/>
    </row>
    <row r="41" spans="1:16" ht="13.5" thickBot="1">
      <c r="A41" s="1" t="s">
        <v>16</v>
      </c>
      <c r="D41" s="26">
        <f aca="true" t="shared" si="5" ref="D41:L41">SUM(D19+D27+D36+D39)</f>
        <v>992070153</v>
      </c>
      <c r="E41" s="26">
        <f t="shared" si="5"/>
        <v>1058372307</v>
      </c>
      <c r="F41" s="26">
        <f t="shared" si="5"/>
        <v>1079370194</v>
      </c>
      <c r="G41" s="26">
        <f t="shared" si="5"/>
        <v>1091042939</v>
      </c>
      <c r="H41" s="26">
        <f t="shared" si="5"/>
        <v>1016800790</v>
      </c>
      <c r="I41" s="26">
        <f t="shared" si="5"/>
        <v>1065796353.28</v>
      </c>
      <c r="J41" s="26">
        <f t="shared" si="5"/>
        <v>1079877713.38</v>
      </c>
      <c r="K41" s="26">
        <f t="shared" si="5"/>
        <v>1160231360.05</v>
      </c>
      <c r="L41" s="26">
        <f t="shared" si="5"/>
        <v>1162956017</v>
      </c>
      <c r="M41" s="26">
        <f>SUM(M19+M27+M36+M39)</f>
        <v>1184048496.02</v>
      </c>
      <c r="N41" s="26">
        <f>SUM(N19+N27+N36+N39)</f>
        <v>1177748315.19</v>
      </c>
      <c r="O41" s="26">
        <f>SUM(O19+O27+O36+O39)</f>
        <v>1133703604</v>
      </c>
      <c r="P41" s="26">
        <f>SUM(P19+P27+P36+P39)</f>
        <v>1117200906</v>
      </c>
    </row>
    <row r="42" spans="1:6" ht="13.5" thickTop="1">
      <c r="A42" s="14"/>
      <c r="D42" s="7"/>
      <c r="E42" s="3"/>
      <c r="F42" s="3"/>
    </row>
    <row r="43" spans="2:17" ht="26.25" customHeight="1">
      <c r="B43" s="37" t="s">
        <v>31</v>
      </c>
      <c r="C43" s="37"/>
      <c r="E43" s="38" t="s">
        <v>51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2"/>
    </row>
    <row r="44" spans="5:16" ht="12.75" customHeight="1">
      <c r="E44" s="38" t="s">
        <v>45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5:16" ht="24.75" customHeight="1">
      <c r="E45" s="35" t="s">
        <v>55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5:16" ht="12.75">
      <c r="E46" s="36" t="s">
        <v>54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7:16" ht="12.75">
      <c r="G47" s="3"/>
      <c r="L47" s="32"/>
      <c r="M47" s="36"/>
      <c r="N47" s="36"/>
      <c r="O47" s="34"/>
      <c r="P47" s="34"/>
    </row>
    <row r="48" spans="7:16" ht="12.75">
      <c r="G48" s="3"/>
      <c r="M48" s="36"/>
      <c r="N48" s="36"/>
      <c r="O48" s="34"/>
      <c r="P48" s="34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ht="12.75">
      <c r="G54" s="3"/>
    </row>
    <row r="55" ht="12.75">
      <c r="G55" s="3"/>
    </row>
  </sheetData>
  <mergeCells count="7">
    <mergeCell ref="E45:P45"/>
    <mergeCell ref="E46:P46"/>
    <mergeCell ref="M48:N48"/>
    <mergeCell ref="B43:C43"/>
    <mergeCell ref="M47:N47"/>
    <mergeCell ref="E43:P43"/>
    <mergeCell ref="E44:P44"/>
  </mergeCells>
  <printOptions gridLines="1" horizontalCentered="1"/>
  <pageMargins left="0" right="0" top="0.89" bottom="0" header="0.39" footer="0.36"/>
  <pageSetup fitToHeight="1" fitToWidth="1" horizontalDpi="600" verticalDpi="600" orientation="landscape" paperSize="5" scale="80" r:id="rId1"/>
  <headerFooter alignWithMargins="0">
    <oddHeader>&amp;L&amp;"Arial,Bold"&amp;12LBAO
09/29/11&amp;C&amp;"Arial,Bold"&amp;12
SCHEDULE OF STATE AID TO CITIES, TOWNS, AND SCHOOL DISTRICTS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Kane_M</cp:lastModifiedBy>
  <cp:lastPrinted>2012-01-24T16:25:53Z</cp:lastPrinted>
  <dcterms:created xsi:type="dcterms:W3CDTF">1997-05-02T18:28:45Z</dcterms:created>
  <dcterms:modified xsi:type="dcterms:W3CDTF">2012-01-24T16:25:58Z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